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esktop\Fernando FBS Brokers\ON Paulista ON Loefgreen\iBuyer\Revenda\ON PAULISTA\UNIDADE - VANDERLEY ARAGÃO\"/>
    </mc:Choice>
  </mc:AlternateContent>
  <xr:revisionPtr revIDLastSave="0" documentId="13_ncr:1_{5AC379F6-C60B-4BAB-A815-7DF1370E9752}" xr6:coauthVersionLast="47" xr6:coauthVersionMax="47" xr10:uidLastSave="{00000000-0000-0000-0000-000000000000}"/>
  <bookViews>
    <workbookView xWindow="-120" yWindow="-120" windowWidth="20730" windowHeight="11160" xr2:uid="{A4AA56A5-4D3D-4004-B1BD-C7201FD1C796}"/>
  </bookViews>
  <sheets>
    <sheet name="Propos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E14" i="2"/>
  <c r="E6" i="2"/>
  <c r="E16" i="2"/>
  <c r="E7" i="2" s="1"/>
  <c r="E25" i="2"/>
  <c r="E26" i="2" s="1"/>
  <c r="E18" i="2" l="1"/>
  <c r="E21" i="2" s="1"/>
  <c r="E23" i="2" s="1"/>
  <c r="E17" i="2"/>
  <c r="E22" i="2"/>
  <c r="E27" i="2" l="1"/>
</calcChain>
</file>

<file path=xl/sharedStrings.xml><?xml version="1.0" encoding="utf-8"?>
<sst xmlns="http://schemas.openxmlformats.org/spreadsheetml/2006/main" count="37" uniqueCount="37">
  <si>
    <t>EMPREENDIMENTO:</t>
  </si>
  <si>
    <t>VALOR DE CONTRATO:</t>
  </si>
  <si>
    <t>SALDO DEVEDOR:</t>
  </si>
  <si>
    <t>VALOR DE REVENDA:</t>
  </si>
  <si>
    <t>VALOR BRUTO A RECEBER:</t>
  </si>
  <si>
    <t>TAXA DE COMISSÃO DE REVENDA:</t>
  </si>
  <si>
    <t>CESSÃO:</t>
  </si>
  <si>
    <t>ITBI:</t>
  </si>
  <si>
    <t>VALOR JÁ PAGO:</t>
  </si>
  <si>
    <t>VALOR DO IMÓVEL HOJE:</t>
  </si>
  <si>
    <t>DATA DA COMPRA:</t>
  </si>
  <si>
    <t>MESES:</t>
  </si>
  <si>
    <t>ANOS:</t>
  </si>
  <si>
    <t>TAXA DE RETORNO: (ao ano)</t>
  </si>
  <si>
    <t>PLANILHA DE CALCULO REVENDA I-BUYER</t>
  </si>
  <si>
    <t>VALOR DE CONTRATO + COMISSÃO:</t>
  </si>
  <si>
    <t>LIQUIDO A RECEBER:</t>
  </si>
  <si>
    <t>VALORIZAÇÃO IMOVEL DO PERIODO:</t>
  </si>
  <si>
    <t>LUCRO REAL</t>
  </si>
  <si>
    <t>HOUSI DECOR (se tiver):</t>
  </si>
  <si>
    <r>
      <t xml:space="preserve">VALOR CORRETAGEM PAGO na aquisição </t>
    </r>
    <r>
      <rPr>
        <sz val="8"/>
        <color theme="1"/>
        <rFont val="Rockwell"/>
        <family val="1"/>
      </rPr>
      <t>sempre 6,20% do valor de contrato</t>
    </r>
    <r>
      <rPr>
        <b/>
        <sz val="8"/>
        <color theme="1"/>
        <rFont val="Rockwell"/>
        <family val="1"/>
      </rPr>
      <t xml:space="preserve"> :</t>
    </r>
  </si>
  <si>
    <r>
      <t xml:space="preserve">VALOR DO M² </t>
    </r>
    <r>
      <rPr>
        <b/>
        <sz val="10"/>
        <color rgb="FFFF0000"/>
        <rFont val="Rockwell"/>
        <family val="1"/>
      </rPr>
      <t>NA COMPRA</t>
    </r>
  </si>
  <si>
    <r>
      <t xml:space="preserve">VALOR DO M² </t>
    </r>
    <r>
      <rPr>
        <b/>
        <sz val="10"/>
        <color rgb="FFFF0000"/>
        <rFont val="Rockwell"/>
        <family val="1"/>
      </rPr>
      <t>NA REVENDA</t>
    </r>
  </si>
  <si>
    <t>Informar o valor pago no contrato sem intermediação</t>
  </si>
  <si>
    <t>Informar se houver saldo de devedor com a Vitacon</t>
  </si>
  <si>
    <t xml:space="preserve">Informar o valor pago </t>
  </si>
  <si>
    <t>Informar o valor pago de intermdiação</t>
  </si>
  <si>
    <t xml:space="preserve">UNIDADE: </t>
  </si>
  <si>
    <t>Informar o número da unidade e metragem</t>
  </si>
  <si>
    <t>Informar a data da compra da unidade</t>
  </si>
  <si>
    <t>Informar se houver contrato kit mobilia da Housi</t>
  </si>
  <si>
    <t>ATO</t>
  </si>
  <si>
    <t>Alvo</t>
  </si>
  <si>
    <t>Informar o valor sugerido na revenda</t>
  </si>
  <si>
    <t>ON PAULISTA</t>
  </si>
  <si>
    <t>U0717</t>
  </si>
  <si>
    <t>Informar o nome do empreendimento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</si>
</sst>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Rockwell"/>
      <family val="1"/>
    </font>
    <font>
      <b/>
      <sz val="10"/>
      <color theme="1"/>
      <name val="Rockwell"/>
      <family val="1"/>
    </font>
    <font>
      <sz val="10"/>
      <color theme="1"/>
      <name val="Rockwell"/>
      <family val="1"/>
    </font>
    <font>
      <b/>
      <sz val="12"/>
      <color theme="0"/>
      <name val="Rockwell"/>
      <family val="1"/>
    </font>
    <font>
      <b/>
      <sz val="10"/>
      <color theme="0"/>
      <name val="Rockwell"/>
      <family val="1"/>
    </font>
    <font>
      <b/>
      <sz val="11"/>
      <color theme="0"/>
      <name val="Rockwell"/>
      <family val="1"/>
    </font>
    <font>
      <b/>
      <sz val="8"/>
      <color theme="0"/>
      <name val="Rockwell"/>
      <family val="1"/>
    </font>
    <font>
      <b/>
      <sz val="8"/>
      <color theme="1"/>
      <name val="Rockwell"/>
      <family val="1"/>
    </font>
    <font>
      <sz val="8"/>
      <color theme="1"/>
      <name val="Rockwell"/>
      <family val="1"/>
    </font>
    <font>
      <b/>
      <sz val="10"/>
      <color rgb="FFFF0000"/>
      <name val="Rockwell"/>
      <family val="1"/>
    </font>
    <font>
      <sz val="11"/>
      <color rgb="FFFF0000"/>
      <name val="Rockwell"/>
      <family val="1"/>
    </font>
    <font>
      <b/>
      <sz val="11"/>
      <color rgb="FFFF0000"/>
      <name val="Rockwell"/>
      <family val="1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rgb="FFC00000"/>
        <bgColor rgb="FFA5A5A5"/>
      </patternFill>
    </fill>
    <fill>
      <patternFill patternType="solid">
        <fgColor rgb="FFECFD4D"/>
        <bgColor rgb="FFA5A5A5"/>
      </patternFill>
    </fill>
    <fill>
      <patternFill patternType="solid">
        <fgColor rgb="FF92D050"/>
        <bgColor rgb="FFA5A5A5"/>
      </patternFill>
    </fill>
    <fill>
      <patternFill patternType="solid">
        <fgColor rgb="FF00B050"/>
        <bgColor rgb="FFA5A5A5"/>
      </patternFill>
    </fill>
    <fill>
      <patternFill patternType="solid">
        <fgColor rgb="FF0070C0"/>
        <bgColor rgb="FFA5A5A5"/>
      </patternFill>
    </fill>
    <fill>
      <patternFill patternType="solid">
        <fgColor theme="4" tint="0.39997558519241921"/>
        <bgColor rgb="FFA5A5A5"/>
      </patternFill>
    </fill>
    <fill>
      <patternFill patternType="solid">
        <fgColor rgb="FFFFFF00"/>
        <bgColor rgb="FFA5A5A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vertical="center" wrapText="1"/>
    </xf>
    <xf numFmtId="44" fontId="2" fillId="2" borderId="0" xfId="1" applyFont="1" applyFill="1" applyBorder="1" applyAlignment="1">
      <alignment vertical="center" wrapText="1"/>
    </xf>
    <xf numFmtId="0" fontId="2" fillId="0" borderId="0" xfId="0" applyFont="1"/>
    <xf numFmtId="10" fontId="2" fillId="2" borderId="0" xfId="2" applyNumberFormat="1" applyFont="1" applyFill="1" applyBorder="1" applyAlignment="1">
      <alignment vertical="center" wrapText="1"/>
    </xf>
    <xf numFmtId="44" fontId="2" fillId="0" borderId="0" xfId="1" applyFont="1" applyAlignment="1"/>
    <xf numFmtId="44" fontId="2" fillId="2" borderId="0" xfId="0" applyNumberFormat="1" applyFont="1" applyFill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0" fontId="6" fillId="8" borderId="8" xfId="2" applyNumberFormat="1" applyFont="1" applyFill="1" applyBorder="1" applyAlignment="1">
      <alignment vertical="center" wrapText="1"/>
    </xf>
    <xf numFmtId="44" fontId="3" fillId="3" borderId="11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vertical="center" wrapText="1"/>
    </xf>
    <xf numFmtId="10" fontId="3" fillId="2" borderId="1" xfId="2" applyNumberFormat="1" applyFont="1" applyFill="1" applyBorder="1" applyAlignment="1">
      <alignment vertical="center" wrapText="1"/>
    </xf>
    <xf numFmtId="9" fontId="3" fillId="2" borderId="1" xfId="2" applyFont="1" applyFill="1" applyBorder="1" applyAlignment="1">
      <alignment vertical="center" wrapText="1"/>
    </xf>
    <xf numFmtId="44" fontId="11" fillId="3" borderId="5" xfId="1" applyFont="1" applyFill="1" applyBorder="1" applyAlignment="1">
      <alignment vertical="center" wrapText="1"/>
    </xf>
    <xf numFmtId="44" fontId="3" fillId="2" borderId="5" xfId="1" applyFont="1" applyFill="1" applyBorder="1" applyAlignment="1">
      <alignment vertical="center" wrapText="1"/>
    </xf>
    <xf numFmtId="44" fontId="3" fillId="3" borderId="3" xfId="1" applyFont="1" applyFill="1" applyBorder="1" applyAlignment="1">
      <alignment vertical="center" wrapText="1"/>
    </xf>
    <xf numFmtId="9" fontId="3" fillId="2" borderId="19" xfId="2" applyFont="1" applyFill="1" applyBorder="1" applyAlignment="1">
      <alignment vertical="center" wrapText="1"/>
    </xf>
    <xf numFmtId="44" fontId="3" fillId="2" borderId="21" xfId="1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10" fontId="6" fillId="8" borderId="22" xfId="2" applyNumberFormat="1" applyFont="1" applyFill="1" applyBorder="1" applyAlignment="1">
      <alignment vertical="center" wrapText="1"/>
    </xf>
    <xf numFmtId="0" fontId="4" fillId="2" borderId="22" xfId="2" applyNumberFormat="1" applyFont="1" applyFill="1" applyBorder="1" applyAlignment="1">
      <alignment vertical="center" wrapText="1"/>
    </xf>
    <xf numFmtId="0" fontId="3" fillId="2" borderId="22" xfId="2" applyNumberFormat="1" applyFont="1" applyFill="1" applyBorder="1" applyAlignment="1">
      <alignment vertical="center" wrapText="1"/>
    </xf>
    <xf numFmtId="44" fontId="7" fillId="7" borderId="26" xfId="1" applyFont="1" applyFill="1" applyBorder="1" applyAlignment="1">
      <alignment vertical="center" wrapText="1"/>
    </xf>
    <xf numFmtId="44" fontId="3" fillId="2" borderId="29" xfId="1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9" fontId="3" fillId="2" borderId="31" xfId="2" applyFont="1" applyFill="1" applyBorder="1" applyAlignment="1">
      <alignment vertical="center" wrapText="1"/>
    </xf>
    <xf numFmtId="44" fontId="3" fillId="2" borderId="32" xfId="1" applyFont="1" applyFill="1" applyBorder="1" applyAlignment="1">
      <alignment vertical="center" wrapText="1"/>
    </xf>
    <xf numFmtId="10" fontId="2" fillId="10" borderId="0" xfId="2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 wrapText="1"/>
    </xf>
    <xf numFmtId="44" fontId="11" fillId="9" borderId="22" xfId="2" applyNumberFormat="1" applyFont="1" applyFill="1" applyBorder="1" applyAlignment="1">
      <alignment vertical="center" wrapText="1"/>
    </xf>
    <xf numFmtId="0" fontId="3" fillId="3" borderId="11" xfId="1" applyNumberFormat="1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right" vertical="center" wrapText="1"/>
    </xf>
    <xf numFmtId="44" fontId="11" fillId="3" borderId="11" xfId="1" applyFont="1" applyFill="1" applyBorder="1" applyAlignment="1">
      <alignment vertical="center" wrapText="1"/>
    </xf>
    <xf numFmtId="44" fontId="13" fillId="10" borderId="0" xfId="1" applyFont="1" applyFill="1" applyBorder="1" applyAlignment="1">
      <alignment vertical="center" wrapText="1"/>
    </xf>
    <xf numFmtId="14" fontId="11" fillId="3" borderId="22" xfId="1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7" fillId="7" borderId="24" xfId="0" applyFont="1" applyFill="1" applyBorder="1" applyAlignment="1">
      <alignment horizontal="left" vertical="center" wrapText="1"/>
    </xf>
    <xf numFmtId="0" fontId="7" fillId="7" borderId="25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6" fillId="9" borderId="23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ECF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C459-5CF0-4317-8610-339F10F763C9}">
  <dimension ref="A1:T891"/>
  <sheetViews>
    <sheetView tabSelected="1" zoomScaleNormal="100" workbookViewId="0">
      <selection activeCell="I14" sqref="I14"/>
    </sheetView>
  </sheetViews>
  <sheetFormatPr defaultColWidth="12.75" defaultRowHeight="14.25" x14ac:dyDescent="0.2"/>
  <cols>
    <col min="1" max="1" width="3.125" style="3" customWidth="1"/>
    <col min="2" max="2" width="3.25" style="3" customWidth="1"/>
    <col min="3" max="3" width="26.25" style="3" customWidth="1"/>
    <col min="4" max="4" width="12.375" style="3" customWidth="1"/>
    <col min="5" max="5" width="22.25" style="5" customWidth="1"/>
    <col min="6" max="6" width="3.875" style="3" customWidth="1"/>
    <col min="7" max="7" width="63.625" style="3" customWidth="1"/>
    <col min="8" max="20" width="7.75" style="3" customWidth="1"/>
    <col min="21" max="16384" width="12.75" style="3"/>
  </cols>
  <sheetData>
    <row r="1" spans="1:20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25">
      <c r="A2" s="1"/>
      <c r="B2" s="1"/>
      <c r="C2" s="1"/>
      <c r="D2" s="1" t="s">
        <v>32</v>
      </c>
      <c r="E2" s="37">
        <v>545000</v>
      </c>
      <c r="F2" s="7"/>
      <c r="G2" s="31" t="s">
        <v>33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thickBot="1" x14ac:dyDescent="0.25">
      <c r="A3" s="1"/>
      <c r="B3" s="1"/>
      <c r="C3" s="41" t="s">
        <v>14</v>
      </c>
      <c r="D3" s="42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25">
      <c r="A4" s="1"/>
      <c r="B4" s="1"/>
      <c r="C4" s="44" t="s">
        <v>0</v>
      </c>
      <c r="D4" s="45"/>
      <c r="E4" s="10" t="s">
        <v>34</v>
      </c>
      <c r="F4" s="7"/>
      <c r="G4" s="31" t="s">
        <v>36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1.75" customHeight="1" thickBot="1" x14ac:dyDescent="0.25">
      <c r="A5" s="1"/>
      <c r="B5" s="1"/>
      <c r="C5" s="29" t="s">
        <v>27</v>
      </c>
      <c r="D5" s="30" t="s">
        <v>35</v>
      </c>
      <c r="E5" s="33">
        <v>20.09</v>
      </c>
      <c r="F5" s="7"/>
      <c r="G5" s="31" t="s">
        <v>28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25">
      <c r="A6" s="1"/>
      <c r="B6" s="1"/>
      <c r="C6" s="46" t="s">
        <v>21</v>
      </c>
      <c r="D6" s="47"/>
      <c r="E6" s="10">
        <f>SUM(E8+E12)/E5</f>
        <v>16651.23444499751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25">
      <c r="A7" s="1"/>
      <c r="B7" s="1"/>
      <c r="C7" s="44" t="s">
        <v>22</v>
      </c>
      <c r="D7" s="45"/>
      <c r="E7" s="10">
        <f>E16/E5</f>
        <v>27127.924340467896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25">
      <c r="A8" s="1"/>
      <c r="B8" s="7">
        <v>2</v>
      </c>
      <c r="C8" s="48" t="s">
        <v>1</v>
      </c>
      <c r="D8" s="49"/>
      <c r="E8" s="14">
        <v>313272.86</v>
      </c>
      <c r="F8" s="7"/>
      <c r="G8" s="31" t="s">
        <v>23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hidden="1" thickBot="1" x14ac:dyDescent="0.25">
      <c r="A9" s="1"/>
      <c r="B9" s="1"/>
      <c r="C9" s="50" t="s">
        <v>15</v>
      </c>
      <c r="D9" s="51"/>
      <c r="E9" s="11">
        <v>0</v>
      </c>
      <c r="F9" s="1"/>
      <c r="G9" s="3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25">
      <c r="A10" s="1"/>
      <c r="B10" s="7">
        <v>3</v>
      </c>
      <c r="C10" s="52" t="s">
        <v>2</v>
      </c>
      <c r="D10" s="53"/>
      <c r="E10" s="36">
        <v>298252.27</v>
      </c>
      <c r="F10" s="28"/>
      <c r="G10" s="31" t="s">
        <v>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25">
      <c r="A11" s="1"/>
      <c r="B11" s="7">
        <v>4</v>
      </c>
      <c r="C11" s="52" t="s">
        <v>8</v>
      </c>
      <c r="D11" s="53"/>
      <c r="E11" s="36">
        <v>106412.4</v>
      </c>
      <c r="F11" s="28"/>
      <c r="G11" s="31" t="s">
        <v>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45" customHeight="1" thickBot="1" x14ac:dyDescent="0.25">
      <c r="A12" s="1"/>
      <c r="B12" s="7">
        <v>5</v>
      </c>
      <c r="C12" s="54" t="s">
        <v>20</v>
      </c>
      <c r="D12" s="55"/>
      <c r="E12" s="14">
        <v>21250.44</v>
      </c>
      <c r="F12" s="28"/>
      <c r="G12" s="31" t="s">
        <v>26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25">
      <c r="A13" s="1"/>
      <c r="B13" s="7">
        <v>6</v>
      </c>
      <c r="C13" s="56" t="s">
        <v>19</v>
      </c>
      <c r="D13" s="57"/>
      <c r="E13" s="36">
        <v>30000</v>
      </c>
      <c r="F13" s="28"/>
      <c r="G13" s="31" t="s">
        <v>30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25">
      <c r="A14" s="1"/>
      <c r="B14" s="1"/>
      <c r="C14" s="44" t="s">
        <v>9</v>
      </c>
      <c r="D14" s="45"/>
      <c r="E14" s="11">
        <f>+SUM(E10:E13)</f>
        <v>455915.11000000004</v>
      </c>
      <c r="F14" s="1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hidden="1" thickBot="1" x14ac:dyDescent="0.25">
      <c r="A15" s="1"/>
      <c r="B15" s="1"/>
      <c r="C15" s="8"/>
      <c r="D15" s="17"/>
      <c r="E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25">
      <c r="A16" s="1"/>
      <c r="B16" s="7">
        <v>1</v>
      </c>
      <c r="C16" s="39" t="s">
        <v>3</v>
      </c>
      <c r="D16" s="40"/>
      <c r="E16" s="16">
        <f>E2</f>
        <v>545000</v>
      </c>
      <c r="F16" s="1"/>
      <c r="G16" s="6"/>
      <c r="H16" s="1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">
      <c r="A17" s="1"/>
      <c r="B17" s="1"/>
      <c r="C17" s="34" t="s">
        <v>4</v>
      </c>
      <c r="D17" s="35" t="s">
        <v>31</v>
      </c>
      <c r="E17" s="24">
        <f>+E16-E10</f>
        <v>246747.72999999998</v>
      </c>
      <c r="F17" s="1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5.5" x14ac:dyDescent="0.2">
      <c r="A18" s="1"/>
      <c r="B18" s="1"/>
      <c r="C18" s="19" t="s">
        <v>5</v>
      </c>
      <c r="D18" s="12">
        <v>6.2E-2</v>
      </c>
      <c r="E18" s="18">
        <f>+D18*E16</f>
        <v>33790</v>
      </c>
      <c r="F18" s="1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">
      <c r="A19" s="1"/>
      <c r="B19" s="1"/>
      <c r="C19" s="19" t="s">
        <v>6</v>
      </c>
      <c r="D19" s="13">
        <v>0.01</v>
      </c>
      <c r="E19" s="18">
        <f>+D19*E8</f>
        <v>3132.7285999999999</v>
      </c>
      <c r="F19" s="1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25">
      <c r="A20" s="1"/>
      <c r="B20" s="1"/>
      <c r="C20" s="25" t="s">
        <v>7</v>
      </c>
      <c r="D20" s="26">
        <v>0.03</v>
      </c>
      <c r="E20" s="27">
        <f>+(E16-E18-E10)*D20</f>
        <v>6388.7318999999989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x14ac:dyDescent="0.2">
      <c r="A21" s="1"/>
      <c r="B21" s="1"/>
      <c r="C21" s="60" t="s">
        <v>16</v>
      </c>
      <c r="D21" s="61"/>
      <c r="E21" s="23">
        <f>E17-SUM(E18:E20)</f>
        <v>203436.26949999999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">
      <c r="A22" s="1"/>
      <c r="B22" s="1"/>
      <c r="C22" s="62" t="s">
        <v>17</v>
      </c>
      <c r="D22" s="63"/>
      <c r="E22" s="20">
        <f>(E16/E14)-1</f>
        <v>0.19539797661016323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">
      <c r="A23" s="1"/>
      <c r="B23" s="1"/>
      <c r="C23" s="64" t="s">
        <v>18</v>
      </c>
      <c r="D23" s="65"/>
      <c r="E23" s="32">
        <f>E21-E11-E12-E13</f>
        <v>45773.429499999998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">
      <c r="A24" s="1"/>
      <c r="B24" s="1"/>
      <c r="C24" s="66" t="s">
        <v>10</v>
      </c>
      <c r="D24" s="67"/>
      <c r="E24" s="38">
        <v>43914</v>
      </c>
      <c r="F24" s="28"/>
      <c r="G24" s="31" t="s">
        <v>29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idden="1" x14ac:dyDescent="0.2">
      <c r="A25" s="1"/>
      <c r="B25" s="1"/>
      <c r="C25" s="66" t="s">
        <v>11</v>
      </c>
      <c r="D25" s="67"/>
      <c r="E25" s="21">
        <f ca="1">IF(E24="","",ROUNDDOWN((TODAY()-E24)/30,0))</f>
        <v>34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idden="1" x14ac:dyDescent="0.2">
      <c r="A26" s="1"/>
      <c r="B26" s="1"/>
      <c r="C26" s="66" t="s">
        <v>12</v>
      </c>
      <c r="D26" s="67"/>
      <c r="E26" s="22">
        <f ca="1">IF(E24="","", ROUNDDOWN((E25/12),0))</f>
        <v>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25">
      <c r="A27" s="1"/>
      <c r="B27" s="1"/>
      <c r="C27" s="58" t="s">
        <v>13</v>
      </c>
      <c r="D27" s="59"/>
      <c r="E27" s="9">
        <f ca="1">IF($E$24="","",(($E$16/$E$14)^(1/E26))-1)</f>
        <v>9.3342570565219996E-2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2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2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2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2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2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2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2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2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2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2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2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2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2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2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2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2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2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2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2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2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2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2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2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2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2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2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2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2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2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2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2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2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2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2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2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2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2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2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2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2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2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2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2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2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2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2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2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2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2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2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2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2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2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2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2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2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2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2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2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2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2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2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2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2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2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2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2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2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2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2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2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2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2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2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2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2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2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2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2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2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2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2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2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2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2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2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2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2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2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2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2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2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2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2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2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2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2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2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2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2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2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2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2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2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2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2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2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2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2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2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2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2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2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2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2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2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2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2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2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2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2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2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2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2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2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2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2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2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2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2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2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2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2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2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2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2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2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2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2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2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2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2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2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2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2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2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2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2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2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2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2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2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2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2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2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2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2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2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2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2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2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2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2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2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x14ac:dyDescent="0.2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x14ac:dyDescent="0.2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x14ac:dyDescent="0.2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x14ac:dyDescent="0.2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x14ac:dyDescent="0.2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x14ac:dyDescent="0.2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x14ac:dyDescent="0.2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x14ac:dyDescent="0.2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x14ac:dyDescent="0.2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x14ac:dyDescent="0.2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x14ac:dyDescent="0.2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x14ac:dyDescent="0.2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x14ac:dyDescent="0.2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x14ac:dyDescent="0.2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x14ac:dyDescent="0.2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x14ac:dyDescent="0.2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x14ac:dyDescent="0.2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x14ac:dyDescent="0.2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x14ac:dyDescent="0.2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x14ac:dyDescent="0.2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x14ac:dyDescent="0.2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x14ac:dyDescent="0.2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x14ac:dyDescent="0.2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x14ac:dyDescent="0.2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x14ac:dyDescent="0.2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x14ac:dyDescent="0.2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x14ac:dyDescent="0.2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x14ac:dyDescent="0.2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x14ac:dyDescent="0.2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x14ac:dyDescent="0.2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x14ac:dyDescent="0.2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x14ac:dyDescent="0.2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x14ac:dyDescent="0.2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x14ac:dyDescent="0.2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x14ac:dyDescent="0.2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x14ac:dyDescent="0.2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x14ac:dyDescent="0.2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x14ac:dyDescent="0.2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x14ac:dyDescent="0.2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x14ac:dyDescent="0.2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x14ac:dyDescent="0.2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x14ac:dyDescent="0.2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x14ac:dyDescent="0.2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x14ac:dyDescent="0.2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x14ac:dyDescent="0.2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x14ac:dyDescent="0.2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x14ac:dyDescent="0.2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x14ac:dyDescent="0.2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x14ac:dyDescent="0.2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x14ac:dyDescent="0.2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x14ac:dyDescent="0.2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x14ac:dyDescent="0.2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x14ac:dyDescent="0.2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x14ac:dyDescent="0.2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x14ac:dyDescent="0.2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x14ac:dyDescent="0.2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x14ac:dyDescent="0.2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x14ac:dyDescent="0.2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x14ac:dyDescent="0.2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x14ac:dyDescent="0.2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x14ac:dyDescent="0.2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x14ac:dyDescent="0.2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x14ac:dyDescent="0.2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x14ac:dyDescent="0.2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x14ac:dyDescent="0.2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x14ac:dyDescent="0.2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x14ac:dyDescent="0.2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x14ac:dyDescent="0.2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x14ac:dyDescent="0.2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x14ac:dyDescent="0.2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x14ac:dyDescent="0.2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x14ac:dyDescent="0.2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x14ac:dyDescent="0.2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x14ac:dyDescent="0.2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x14ac:dyDescent="0.2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x14ac:dyDescent="0.2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x14ac:dyDescent="0.2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x14ac:dyDescent="0.2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x14ac:dyDescent="0.2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x14ac:dyDescent="0.2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x14ac:dyDescent="0.2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x14ac:dyDescent="0.2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x14ac:dyDescent="0.2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x14ac:dyDescent="0.2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x14ac:dyDescent="0.2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x14ac:dyDescent="0.2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x14ac:dyDescent="0.2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x14ac:dyDescent="0.2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x14ac:dyDescent="0.2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x14ac:dyDescent="0.2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x14ac:dyDescent="0.2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x14ac:dyDescent="0.2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x14ac:dyDescent="0.2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x14ac:dyDescent="0.2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x14ac:dyDescent="0.2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x14ac:dyDescent="0.2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x14ac:dyDescent="0.2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x14ac:dyDescent="0.2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x14ac:dyDescent="0.2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x14ac:dyDescent="0.2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x14ac:dyDescent="0.2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x14ac:dyDescent="0.2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x14ac:dyDescent="0.2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x14ac:dyDescent="0.2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x14ac:dyDescent="0.2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x14ac:dyDescent="0.2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x14ac:dyDescent="0.2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x14ac:dyDescent="0.2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x14ac:dyDescent="0.2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x14ac:dyDescent="0.2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x14ac:dyDescent="0.2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x14ac:dyDescent="0.2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x14ac:dyDescent="0.2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x14ac:dyDescent="0.2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x14ac:dyDescent="0.2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x14ac:dyDescent="0.2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x14ac:dyDescent="0.2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x14ac:dyDescent="0.2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x14ac:dyDescent="0.2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x14ac:dyDescent="0.2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x14ac:dyDescent="0.2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x14ac:dyDescent="0.2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x14ac:dyDescent="0.2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x14ac:dyDescent="0.2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x14ac:dyDescent="0.2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x14ac:dyDescent="0.2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x14ac:dyDescent="0.2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x14ac:dyDescent="0.2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x14ac:dyDescent="0.2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x14ac:dyDescent="0.2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x14ac:dyDescent="0.2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x14ac:dyDescent="0.2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x14ac:dyDescent="0.2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x14ac:dyDescent="0.2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x14ac:dyDescent="0.2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x14ac:dyDescent="0.2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x14ac:dyDescent="0.2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x14ac:dyDescent="0.2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x14ac:dyDescent="0.2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x14ac:dyDescent="0.2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x14ac:dyDescent="0.2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x14ac:dyDescent="0.2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x14ac:dyDescent="0.2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x14ac:dyDescent="0.2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x14ac:dyDescent="0.2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x14ac:dyDescent="0.2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x14ac:dyDescent="0.2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x14ac:dyDescent="0.2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x14ac:dyDescent="0.2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x14ac:dyDescent="0.2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x14ac:dyDescent="0.2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x14ac:dyDescent="0.2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x14ac:dyDescent="0.2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x14ac:dyDescent="0.2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x14ac:dyDescent="0.2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x14ac:dyDescent="0.2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x14ac:dyDescent="0.2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x14ac:dyDescent="0.2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x14ac:dyDescent="0.2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x14ac:dyDescent="0.2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x14ac:dyDescent="0.2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x14ac:dyDescent="0.2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x14ac:dyDescent="0.2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x14ac:dyDescent="0.2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x14ac:dyDescent="0.2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x14ac:dyDescent="0.2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x14ac:dyDescent="0.2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x14ac:dyDescent="0.2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x14ac:dyDescent="0.2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x14ac:dyDescent="0.2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x14ac:dyDescent="0.2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x14ac:dyDescent="0.2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x14ac:dyDescent="0.2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x14ac:dyDescent="0.2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x14ac:dyDescent="0.2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x14ac:dyDescent="0.2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x14ac:dyDescent="0.2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x14ac:dyDescent="0.2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x14ac:dyDescent="0.2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x14ac:dyDescent="0.2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x14ac:dyDescent="0.2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x14ac:dyDescent="0.2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x14ac:dyDescent="0.2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x14ac:dyDescent="0.2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x14ac:dyDescent="0.2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x14ac:dyDescent="0.2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x14ac:dyDescent="0.2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x14ac:dyDescent="0.2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x14ac:dyDescent="0.2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x14ac:dyDescent="0.2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x14ac:dyDescent="0.2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x14ac:dyDescent="0.2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x14ac:dyDescent="0.2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x14ac:dyDescent="0.2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x14ac:dyDescent="0.2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x14ac:dyDescent="0.2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x14ac:dyDescent="0.2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x14ac:dyDescent="0.2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x14ac:dyDescent="0.2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x14ac:dyDescent="0.2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x14ac:dyDescent="0.2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x14ac:dyDescent="0.2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x14ac:dyDescent="0.2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x14ac:dyDescent="0.2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x14ac:dyDescent="0.2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x14ac:dyDescent="0.2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x14ac:dyDescent="0.2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x14ac:dyDescent="0.2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x14ac:dyDescent="0.2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x14ac:dyDescent="0.2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x14ac:dyDescent="0.2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x14ac:dyDescent="0.2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x14ac:dyDescent="0.2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x14ac:dyDescent="0.2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x14ac:dyDescent="0.2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x14ac:dyDescent="0.2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x14ac:dyDescent="0.2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x14ac:dyDescent="0.2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x14ac:dyDescent="0.2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x14ac:dyDescent="0.2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x14ac:dyDescent="0.2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x14ac:dyDescent="0.2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x14ac:dyDescent="0.2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x14ac:dyDescent="0.2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x14ac:dyDescent="0.2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x14ac:dyDescent="0.2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x14ac:dyDescent="0.2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x14ac:dyDescent="0.2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x14ac:dyDescent="0.2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x14ac:dyDescent="0.2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x14ac:dyDescent="0.2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x14ac:dyDescent="0.2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x14ac:dyDescent="0.2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x14ac:dyDescent="0.2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x14ac:dyDescent="0.2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x14ac:dyDescent="0.2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x14ac:dyDescent="0.2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x14ac:dyDescent="0.2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x14ac:dyDescent="0.2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x14ac:dyDescent="0.2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x14ac:dyDescent="0.2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x14ac:dyDescent="0.2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x14ac:dyDescent="0.2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x14ac:dyDescent="0.2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x14ac:dyDescent="0.2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x14ac:dyDescent="0.2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x14ac:dyDescent="0.2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x14ac:dyDescent="0.2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x14ac:dyDescent="0.2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x14ac:dyDescent="0.2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x14ac:dyDescent="0.2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x14ac:dyDescent="0.2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x14ac:dyDescent="0.2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x14ac:dyDescent="0.2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x14ac:dyDescent="0.2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x14ac:dyDescent="0.2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x14ac:dyDescent="0.2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x14ac:dyDescent="0.2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x14ac:dyDescent="0.2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x14ac:dyDescent="0.2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x14ac:dyDescent="0.2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x14ac:dyDescent="0.2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x14ac:dyDescent="0.2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x14ac:dyDescent="0.2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x14ac:dyDescent="0.2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x14ac:dyDescent="0.2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x14ac:dyDescent="0.2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x14ac:dyDescent="0.2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x14ac:dyDescent="0.2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x14ac:dyDescent="0.2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x14ac:dyDescent="0.2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x14ac:dyDescent="0.2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x14ac:dyDescent="0.2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x14ac:dyDescent="0.2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x14ac:dyDescent="0.2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x14ac:dyDescent="0.2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x14ac:dyDescent="0.2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x14ac:dyDescent="0.2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x14ac:dyDescent="0.2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x14ac:dyDescent="0.2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x14ac:dyDescent="0.2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x14ac:dyDescent="0.2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x14ac:dyDescent="0.2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x14ac:dyDescent="0.2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x14ac:dyDescent="0.2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x14ac:dyDescent="0.2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x14ac:dyDescent="0.2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x14ac:dyDescent="0.2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x14ac:dyDescent="0.2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x14ac:dyDescent="0.2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x14ac:dyDescent="0.2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x14ac:dyDescent="0.2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x14ac:dyDescent="0.2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x14ac:dyDescent="0.2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x14ac:dyDescent="0.2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x14ac:dyDescent="0.2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x14ac:dyDescent="0.2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x14ac:dyDescent="0.2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x14ac:dyDescent="0.2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x14ac:dyDescent="0.2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x14ac:dyDescent="0.2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x14ac:dyDescent="0.2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x14ac:dyDescent="0.2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x14ac:dyDescent="0.2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x14ac:dyDescent="0.2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x14ac:dyDescent="0.2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x14ac:dyDescent="0.2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x14ac:dyDescent="0.2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x14ac:dyDescent="0.2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x14ac:dyDescent="0.2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x14ac:dyDescent="0.2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x14ac:dyDescent="0.2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x14ac:dyDescent="0.2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x14ac:dyDescent="0.2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x14ac:dyDescent="0.2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x14ac:dyDescent="0.2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x14ac:dyDescent="0.2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x14ac:dyDescent="0.2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x14ac:dyDescent="0.2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x14ac:dyDescent="0.2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x14ac:dyDescent="0.2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x14ac:dyDescent="0.2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x14ac:dyDescent="0.2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x14ac:dyDescent="0.2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x14ac:dyDescent="0.2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x14ac:dyDescent="0.2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x14ac:dyDescent="0.2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x14ac:dyDescent="0.2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x14ac:dyDescent="0.2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x14ac:dyDescent="0.2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x14ac:dyDescent="0.2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x14ac:dyDescent="0.2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x14ac:dyDescent="0.2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x14ac:dyDescent="0.2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x14ac:dyDescent="0.2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x14ac:dyDescent="0.2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x14ac:dyDescent="0.2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x14ac:dyDescent="0.2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x14ac:dyDescent="0.2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x14ac:dyDescent="0.2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x14ac:dyDescent="0.2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x14ac:dyDescent="0.2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x14ac:dyDescent="0.2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x14ac:dyDescent="0.2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x14ac:dyDescent="0.2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x14ac:dyDescent="0.2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x14ac:dyDescent="0.2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x14ac:dyDescent="0.2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x14ac:dyDescent="0.2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x14ac:dyDescent="0.2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x14ac:dyDescent="0.2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x14ac:dyDescent="0.2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x14ac:dyDescent="0.2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x14ac:dyDescent="0.2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x14ac:dyDescent="0.2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x14ac:dyDescent="0.2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x14ac:dyDescent="0.2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x14ac:dyDescent="0.2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x14ac:dyDescent="0.2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x14ac:dyDescent="0.2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x14ac:dyDescent="0.2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x14ac:dyDescent="0.2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x14ac:dyDescent="0.2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x14ac:dyDescent="0.2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x14ac:dyDescent="0.2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x14ac:dyDescent="0.2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x14ac:dyDescent="0.2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x14ac:dyDescent="0.2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x14ac:dyDescent="0.2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x14ac:dyDescent="0.2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x14ac:dyDescent="0.2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x14ac:dyDescent="0.2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x14ac:dyDescent="0.2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x14ac:dyDescent="0.2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x14ac:dyDescent="0.2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x14ac:dyDescent="0.2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x14ac:dyDescent="0.2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x14ac:dyDescent="0.2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x14ac:dyDescent="0.2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x14ac:dyDescent="0.2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x14ac:dyDescent="0.2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x14ac:dyDescent="0.2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x14ac:dyDescent="0.2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x14ac:dyDescent="0.2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x14ac:dyDescent="0.2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x14ac:dyDescent="0.2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x14ac:dyDescent="0.2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x14ac:dyDescent="0.2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x14ac:dyDescent="0.2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x14ac:dyDescent="0.2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x14ac:dyDescent="0.2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x14ac:dyDescent="0.2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x14ac:dyDescent="0.2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x14ac:dyDescent="0.2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x14ac:dyDescent="0.2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x14ac:dyDescent="0.2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x14ac:dyDescent="0.2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x14ac:dyDescent="0.2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x14ac:dyDescent="0.2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x14ac:dyDescent="0.2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x14ac:dyDescent="0.2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x14ac:dyDescent="0.2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x14ac:dyDescent="0.2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x14ac:dyDescent="0.2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x14ac:dyDescent="0.2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x14ac:dyDescent="0.2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x14ac:dyDescent="0.2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x14ac:dyDescent="0.2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x14ac:dyDescent="0.2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x14ac:dyDescent="0.2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x14ac:dyDescent="0.2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x14ac:dyDescent="0.2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x14ac:dyDescent="0.2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x14ac:dyDescent="0.2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x14ac:dyDescent="0.2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x14ac:dyDescent="0.2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x14ac:dyDescent="0.2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x14ac:dyDescent="0.2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x14ac:dyDescent="0.2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x14ac:dyDescent="0.2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x14ac:dyDescent="0.2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x14ac:dyDescent="0.2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x14ac:dyDescent="0.2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x14ac:dyDescent="0.2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x14ac:dyDescent="0.2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x14ac:dyDescent="0.2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x14ac:dyDescent="0.2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x14ac:dyDescent="0.2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x14ac:dyDescent="0.2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x14ac:dyDescent="0.2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x14ac:dyDescent="0.2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x14ac:dyDescent="0.2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x14ac:dyDescent="0.2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x14ac:dyDescent="0.2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x14ac:dyDescent="0.2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x14ac:dyDescent="0.2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x14ac:dyDescent="0.2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x14ac:dyDescent="0.2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x14ac:dyDescent="0.2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x14ac:dyDescent="0.2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x14ac:dyDescent="0.2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x14ac:dyDescent="0.2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x14ac:dyDescent="0.2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x14ac:dyDescent="0.2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x14ac:dyDescent="0.2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x14ac:dyDescent="0.2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x14ac:dyDescent="0.2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x14ac:dyDescent="0.2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x14ac:dyDescent="0.2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x14ac:dyDescent="0.2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x14ac:dyDescent="0.2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x14ac:dyDescent="0.2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x14ac:dyDescent="0.2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x14ac:dyDescent="0.2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x14ac:dyDescent="0.2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x14ac:dyDescent="0.2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x14ac:dyDescent="0.2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x14ac:dyDescent="0.2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x14ac:dyDescent="0.2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x14ac:dyDescent="0.2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x14ac:dyDescent="0.2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x14ac:dyDescent="0.2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x14ac:dyDescent="0.2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x14ac:dyDescent="0.2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x14ac:dyDescent="0.2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x14ac:dyDescent="0.2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x14ac:dyDescent="0.2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x14ac:dyDescent="0.2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x14ac:dyDescent="0.2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x14ac:dyDescent="0.2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x14ac:dyDescent="0.2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x14ac:dyDescent="0.2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x14ac:dyDescent="0.2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x14ac:dyDescent="0.2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x14ac:dyDescent="0.2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</sheetData>
  <mergeCells count="19">
    <mergeCell ref="C27:D27"/>
    <mergeCell ref="C21:D21"/>
    <mergeCell ref="C22:D22"/>
    <mergeCell ref="C23:D23"/>
    <mergeCell ref="C24:D24"/>
    <mergeCell ref="C25:D25"/>
    <mergeCell ref="C26:D26"/>
    <mergeCell ref="C16:D16"/>
    <mergeCell ref="C3:E3"/>
    <mergeCell ref="C4:D4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Azevedo Prado</dc:creator>
  <cp:lastModifiedBy>FERNANDO</cp:lastModifiedBy>
  <dcterms:created xsi:type="dcterms:W3CDTF">2021-04-24T12:10:29Z</dcterms:created>
  <dcterms:modified xsi:type="dcterms:W3CDTF">2023-01-13T21:47:20Z</dcterms:modified>
</cp:coreProperties>
</file>